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Доходы" sheetId="1" r:id="rId1"/>
    <sheet name="Расходы" sheetId="4" r:id="rId2"/>
    <sheet name="Расходы (управление)" sheetId="2" r:id="rId3"/>
    <sheet name="Расходы (благоустройство)" sheetId="5" r:id="rId4"/>
    <sheet name="Расходы (текущий ремонт)" sheetId="3" r:id="rId5"/>
  </sheets>
  <calcPr calcId="125725"/>
</workbook>
</file>

<file path=xl/calcChain.xml><?xml version="1.0" encoding="utf-8"?>
<calcChain xmlns="http://schemas.openxmlformats.org/spreadsheetml/2006/main">
  <c r="I14" i="2"/>
  <c r="I13"/>
  <c r="F7"/>
  <c r="E24"/>
  <c r="F10" i="4"/>
  <c r="G10" s="1"/>
  <c r="F26" l="1"/>
  <c r="G26" s="1"/>
  <c r="G19"/>
  <c r="G17"/>
  <c r="G14"/>
  <c r="G12"/>
  <c r="G11"/>
  <c r="F11"/>
  <c r="E25" i="2" l="1"/>
  <c r="E15"/>
  <c r="E14"/>
  <c r="E12"/>
  <c r="E11"/>
  <c r="E10"/>
  <c r="F9" i="4" l="1"/>
  <c r="G9" s="1"/>
  <c r="G39" i="1" l="1"/>
  <c r="G45" s="1"/>
  <c r="G25"/>
  <c r="G47" l="1"/>
  <c r="F14"/>
  <c r="G14" s="1"/>
</calcChain>
</file>

<file path=xl/sharedStrings.xml><?xml version="1.0" encoding="utf-8"?>
<sst xmlns="http://schemas.openxmlformats.org/spreadsheetml/2006/main" count="289" uniqueCount="191">
  <si>
    <t>№ п/п</t>
  </si>
  <si>
    <t>Наименование статьи</t>
  </si>
  <si>
    <t>Ед. изм.</t>
  </si>
  <si>
    <t>Сумма в месяц</t>
  </si>
  <si>
    <t>Примечание</t>
  </si>
  <si>
    <t>кв.м.</t>
  </si>
  <si>
    <t>Сумма в месяц и за год расчитаны исходя из площади помещений 19771 кв.м.</t>
  </si>
  <si>
    <t>1.1</t>
  </si>
  <si>
    <t>Содержание общего имущества</t>
  </si>
  <si>
    <t>1.2.</t>
  </si>
  <si>
    <t>Текущий ремонт общего имущества</t>
  </si>
  <si>
    <t>1.1.1</t>
  </si>
  <si>
    <t>1.2.1</t>
  </si>
  <si>
    <t>Управление</t>
  </si>
  <si>
    <t>1.1.2</t>
  </si>
  <si>
    <t>Освещение МОП, электснаб. Лифтов и пр.-ОАО "МОСЭНЕРГО"</t>
  </si>
  <si>
    <t>По Договору</t>
  </si>
  <si>
    <t>1.1.3</t>
  </si>
  <si>
    <t>1.1.4</t>
  </si>
  <si>
    <t>Тех.обслуживание ВНС и ИТП- ООО "Теплосервис"</t>
  </si>
  <si>
    <t>ТО лифтов-ООО"СР Доллифт"</t>
  </si>
  <si>
    <t>СПАО "Ингострах" (обяз страх граж ответст владельца опасного объекта за причинение вреда в результате аварии на опасном объекте-лифты)</t>
  </si>
  <si>
    <t>1.1.7</t>
  </si>
  <si>
    <t>Сбор и вывоз ламп, батареек-ООО "Первый Экологический Сервис"</t>
  </si>
  <si>
    <t>1.1.8</t>
  </si>
  <si>
    <t>Дератизация, дезинфекция- ООО "Биоцентр"</t>
  </si>
  <si>
    <t>1.1.9</t>
  </si>
  <si>
    <t>Холодное водоснабжение</t>
  </si>
  <si>
    <t>Горячее водоснабжение</t>
  </si>
  <si>
    <t>1.1.10</t>
  </si>
  <si>
    <t>Сопровождение программы  1С- "ИТС-Про", ООО "Гарантум"</t>
  </si>
  <si>
    <t>1.2.2</t>
  </si>
  <si>
    <t>Наименование расходов</t>
  </si>
  <si>
    <t>Сумма в мес.</t>
  </si>
  <si>
    <t>Сумма за год</t>
  </si>
  <si>
    <t>Работы по благоустройству</t>
  </si>
  <si>
    <t>руб/кв.м</t>
  </si>
  <si>
    <t>1.</t>
  </si>
  <si>
    <t>Окос травы (2-3 раза за сезон)</t>
  </si>
  <si>
    <t>руб.</t>
  </si>
  <si>
    <t>4.</t>
  </si>
  <si>
    <t>5.</t>
  </si>
  <si>
    <t>в т.ч.</t>
  </si>
  <si>
    <t>Фонд оплаты труда</t>
  </si>
  <si>
    <t>кв.м</t>
  </si>
  <si>
    <t>Управляющий</t>
  </si>
  <si>
    <t>Электромонтер</t>
  </si>
  <si>
    <t>Слесарь-сантехник</t>
  </si>
  <si>
    <t>Электромонтер противопожар. систем</t>
  </si>
  <si>
    <t>Уборщица</t>
  </si>
  <si>
    <t>Дворник</t>
  </si>
  <si>
    <t>в том числе НДФЛ</t>
  </si>
  <si>
    <t>Налоги (УСНО- 6%)</t>
  </si>
  <si>
    <t>Обслуживание в Россельхоз банке</t>
  </si>
  <si>
    <t>комиссия за переводы с ЮЛ на ФЛ</t>
  </si>
  <si>
    <t>комиссия банка</t>
  </si>
  <si>
    <t>Прочие упр. расходы (кантовары,проведение ОС ,обучение, почта, подписка и прочее)</t>
  </si>
  <si>
    <t>Окраска МАФ, скамеек, урн, ограждения</t>
  </si>
  <si>
    <t>Итого:</t>
  </si>
  <si>
    <t>Налоги ПФ и ФСС (30,2%)</t>
  </si>
  <si>
    <t>Общедомовые нужды на содержание ОИ</t>
  </si>
  <si>
    <t>1.1.11</t>
  </si>
  <si>
    <t>1.1.12</t>
  </si>
  <si>
    <t>1.1.13</t>
  </si>
  <si>
    <t>ПАО МГТС</t>
  </si>
  <si>
    <t>ПАО "Ростелеком"</t>
  </si>
  <si>
    <t>ООО "МФТИ-телеком"</t>
  </si>
  <si>
    <t>ООО "ТV-Маркет"</t>
  </si>
  <si>
    <t>ЗАО "Искра-телеком"</t>
  </si>
  <si>
    <t>ООО "АБН"</t>
  </si>
  <si>
    <t>По Договорам</t>
  </si>
  <si>
    <t>Отопление</t>
  </si>
  <si>
    <t>Гкал/кв.м</t>
  </si>
  <si>
    <t>1.2</t>
  </si>
  <si>
    <t>куб.м</t>
  </si>
  <si>
    <t>1.3</t>
  </si>
  <si>
    <t>Подогрев ГВС</t>
  </si>
  <si>
    <t>Водоотведение</t>
  </si>
  <si>
    <t>1.1.14</t>
  </si>
  <si>
    <t>Непредвиденные расходы</t>
  </si>
  <si>
    <t xml:space="preserve">Не включаются в расчет </t>
  </si>
  <si>
    <t>Главный бухгалтер</t>
  </si>
  <si>
    <t>Платежи за содержание и текущий ремонт общего имущества</t>
  </si>
  <si>
    <t xml:space="preserve">Платежи за потребленные коммунальные услуги, за дополнительную услугу "Дежурство консьержей", </t>
  </si>
  <si>
    <t xml:space="preserve">взносы на капитальный ремонт являются для Товарищества транзитными платежами. </t>
  </si>
  <si>
    <t>Итого за год</t>
  </si>
  <si>
    <t>общего имущества Дома.</t>
  </si>
  <si>
    <t>Основным источником финансирования деятельности Товарищества являются платежи за содержание и текущий ремонт</t>
  </si>
  <si>
    <t xml:space="preserve">2. </t>
  </si>
  <si>
    <t>Доходы от использования общего имущества Дома</t>
  </si>
  <si>
    <t xml:space="preserve">ед. </t>
  </si>
  <si>
    <t>2.1.</t>
  </si>
  <si>
    <t>2.2.</t>
  </si>
  <si>
    <t>2.3.</t>
  </si>
  <si>
    <t>2.4.</t>
  </si>
  <si>
    <t>2.5.</t>
  </si>
  <si>
    <t>2.6.</t>
  </si>
  <si>
    <t>2.7.</t>
  </si>
  <si>
    <t>4.1.</t>
  </si>
  <si>
    <t>4.2.</t>
  </si>
  <si>
    <t>4.3.</t>
  </si>
  <si>
    <t>4.4.</t>
  </si>
  <si>
    <t>Коммунальные услуги</t>
  </si>
  <si>
    <t>Дополнительные услуги</t>
  </si>
  <si>
    <t>5.1.</t>
  </si>
  <si>
    <t>Дежурство консьержа</t>
  </si>
  <si>
    <t>Транзитные доходы</t>
  </si>
  <si>
    <t xml:space="preserve">Указанные средства не являются доходом Товарищества, т. к. в полном объеме, независимо от того, полностью ли они  </t>
  </si>
  <si>
    <t>оплачены жителями Товариществу, перечисляются поставщику коммунальных ресурсов/ услуг, т.е. являются транзитными платежами.</t>
  </si>
  <si>
    <t>Итого транзитных доходов:</t>
  </si>
  <si>
    <t>Расходы расшифрованы ниже</t>
  </si>
  <si>
    <t>(5% от суммы доходов)</t>
  </si>
  <si>
    <t>норматив 0,006 куб.м на кв.м общей площади (3931,1кв.м)</t>
  </si>
  <si>
    <t>3. Расшифровка п. 1.1.1 Сметы расходов - "Управление"</t>
  </si>
  <si>
    <t>Доплаты за выполнение дополнительной работы/увеличение объема работы/сложные условия выполнения работы</t>
  </si>
  <si>
    <t>Тариф на 1 кв.м.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</si>
  <si>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</si>
  <si>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</si>
  <si>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</si>
  <si>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</si>
  <si>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</si>
  <si>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</si>
  <si>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</si>
  <si>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</si>
  <si>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</si>
  <si>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</si>
  <si>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</si>
  <si>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 xml:space="preserve">Расчет указан, исходя из кол-ва кв.м. в Доме 19771. </t>
  </si>
  <si>
    <t xml:space="preserve">В соответствии с вынесенным на утверждение Положением об оплате труда работников </t>
  </si>
  <si>
    <t>Сумма ориентировочная - зависит от количества и вида проводимых операций</t>
  </si>
  <si>
    <t>За беспроцентное перечисление средств на счет Товарищества</t>
  </si>
  <si>
    <t>1.2.1.</t>
  </si>
  <si>
    <t>1.2.2.</t>
  </si>
  <si>
    <t>1.2.3.</t>
  </si>
  <si>
    <t>1.3.</t>
  </si>
  <si>
    <t>ИТОГО:</t>
  </si>
  <si>
    <t>1,3 % от суммы</t>
  </si>
  <si>
    <t>По Договору (сумма указана ориентировочная, расход на освещение меняется в зависимости от месяца)</t>
  </si>
  <si>
    <r>
      <t>Благоустройство</t>
    </r>
    <r>
      <rPr>
        <b/>
        <i/>
        <sz val="11"/>
        <color theme="1"/>
        <rFont val="Calibri"/>
        <family val="2"/>
        <charset val="204"/>
      </rPr>
      <t>**</t>
    </r>
  </si>
  <si>
    <r>
      <t>Управление</t>
    </r>
    <r>
      <rPr>
        <b/>
        <i/>
        <sz val="11"/>
        <color theme="1"/>
        <rFont val="Calibri"/>
        <family val="2"/>
        <charset val="204"/>
      </rPr>
      <t>*</t>
    </r>
  </si>
  <si>
    <r>
      <t xml:space="preserve">Текущий ремонт </t>
    </r>
    <r>
      <rPr>
        <b/>
        <i/>
        <sz val="11"/>
        <color theme="1"/>
        <rFont val="Calibri"/>
        <family val="2"/>
        <charset val="204"/>
      </rPr>
      <t>***</t>
    </r>
  </si>
  <si>
    <t>4. Расшифровка п. 1.1.12 Сметы расходов - "Благоустройство"</t>
  </si>
  <si>
    <t>1.4.</t>
  </si>
  <si>
    <t>1.5.</t>
  </si>
  <si>
    <t>Расходные материалы + топливо</t>
  </si>
  <si>
    <t>Приобретение краски и инструментов</t>
  </si>
  <si>
    <t xml:space="preserve">ВНИМАНИЕ! В случае возникновения необходимости возможно перераспределение между статьями расхода. </t>
  </si>
  <si>
    <t>5. Расшифровка п. 1.2.1 Сметы расходов - "Текущий ремонт"</t>
  </si>
  <si>
    <t xml:space="preserve">1. </t>
  </si>
  <si>
    <t>Текущий ремонт</t>
  </si>
  <si>
    <t xml:space="preserve">Прочие ремонтные работы </t>
  </si>
  <si>
    <t>Итого  доходов:</t>
  </si>
  <si>
    <t>120 Гкал в месяц</t>
  </si>
  <si>
    <t>175 Гкал в месяц ( год 2104 Гкал)</t>
  </si>
  <si>
    <t>3220 м3</t>
  </si>
  <si>
    <t>3220м3</t>
  </si>
  <si>
    <t>МКУ МФЦ Услуги по ведению информационной базы</t>
  </si>
  <si>
    <t>Кустарники для посадки, цветы, горшки, земля и т.п.</t>
  </si>
  <si>
    <t>Ремонтные работы, которые Товарищество обязано проводить в соответствии с Планом содержания и ремонта общего имущества на 2018 год</t>
  </si>
  <si>
    <t>Установка автоматически открывающихся дверей в 3 подъездах</t>
  </si>
  <si>
    <t xml:space="preserve">Планируется заменить порядка 3 дверей в холле подъездов.  Ориентировочная цена одной двери - 200 тыс.руб. </t>
  </si>
  <si>
    <t>Смета доходов и расходов на 2019год</t>
  </si>
  <si>
    <t>1. Смета доходов на 2019 год</t>
  </si>
  <si>
    <t>01.01.2019 - 31.12.2019</t>
  </si>
  <si>
    <t>ИП Лифанов А. А. (Ателье)</t>
  </si>
  <si>
    <t>1799,15/ 1843,51</t>
  </si>
  <si>
    <t>1799,15/1843,51</t>
  </si>
  <si>
    <r>
      <t xml:space="preserve">Данные платежи являются транзитными для Товарищества - все полученные от жителей платежи перечисляются РСО. ВНИМАНИЕ! Размер дохода - ориентирвочный: потребление коммунального ресурса разное, </t>
    </r>
    <r>
      <rPr>
        <b/>
        <sz val="9"/>
        <color theme="1"/>
        <rFont val="Times New Roman"/>
        <family val="1"/>
        <charset val="204"/>
      </rPr>
      <t>тарифы также меняются с 01.07.2019 г.</t>
    </r>
  </si>
  <si>
    <t>300 за 1 кв</t>
  </si>
  <si>
    <t>Итого доходов за 2019 год</t>
  </si>
  <si>
    <t>2. Смета расходов на 2019 год</t>
  </si>
  <si>
    <t>Тех, обслуживание домофонов ООО "МТВ"</t>
  </si>
  <si>
    <t>Обследование МКД (кадастровые инженеры, обследование гидроизоляции фундамента )</t>
  </si>
  <si>
    <t>Замена задвижек на 2 зоне ГВС</t>
  </si>
  <si>
    <t>Услуги юриста</t>
  </si>
  <si>
    <t>Механизированная уборка снега(противогололедный материал, инвентарь)</t>
  </si>
  <si>
    <t>Работы по гидроизоляции вводной трубы Ø 150 на входе в дом</t>
  </si>
  <si>
    <t>Примечание: остаток не израсходованных средств за 2018 г. 0 руб.</t>
  </si>
  <si>
    <t>Установка "лежачий полицеский"</t>
  </si>
  <si>
    <t>Материалы + работа По Договору</t>
  </si>
  <si>
    <t>Материалы + установка по Договору.</t>
  </si>
  <si>
    <t>Монтаж водостоков на козырьках 3-х подъездов</t>
  </si>
  <si>
    <t>1.4</t>
  </si>
  <si>
    <t>1.5</t>
  </si>
  <si>
    <t>Расходные материалы</t>
  </si>
  <si>
    <t>Материалы</t>
  </si>
  <si>
    <t>1.1.5</t>
  </si>
  <si>
    <t>1.1.6</t>
  </si>
  <si>
    <t>1.1.12.1.</t>
  </si>
  <si>
    <t>1.1.12.2.</t>
  </si>
  <si>
    <t>Интернет-клиент, ведение счета</t>
  </si>
</sst>
</file>

<file path=xl/styles.xml><?xml version="1.0" encoding="utf-8"?>
<styleSheet xmlns="http://schemas.openxmlformats.org/spreadsheetml/2006/main">
  <numFmts count="3">
    <numFmt numFmtId="164" formatCode="#,##0.00\ _₽;[Red]#,##0.00\ _₽"/>
    <numFmt numFmtId="165" formatCode="#,##0.00;[Red]#,##0.00"/>
    <numFmt numFmtId="166" formatCode="#,##0.00\ _₽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/>
    <xf numFmtId="0" fontId="1" fillId="0" borderId="10" xfId="0" applyFont="1" applyBorder="1"/>
    <xf numFmtId="49" fontId="3" fillId="0" borderId="0" xfId="0" applyNumberFormat="1" applyFont="1"/>
    <xf numFmtId="0" fontId="1" fillId="0" borderId="10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/>
    <xf numFmtId="4" fontId="6" fillId="2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" xfId="0" applyNumberFormat="1" applyFont="1" applyBorder="1"/>
    <xf numFmtId="49" fontId="1" fillId="0" borderId="24" xfId="0" applyNumberFormat="1" applyFont="1" applyBorder="1"/>
    <xf numFmtId="49" fontId="1" fillId="0" borderId="4" xfId="0" applyNumberFormat="1" applyFont="1" applyBorder="1"/>
    <xf numFmtId="0" fontId="2" fillId="0" borderId="5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6" fillId="2" borderId="12" xfId="0" applyFont="1" applyFill="1" applyBorder="1" applyAlignment="1">
      <alignment horizontal="left"/>
    </xf>
    <xf numFmtId="164" fontId="6" fillId="2" borderId="14" xfId="0" applyNumberFormat="1" applyFont="1" applyFill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/>
    </xf>
    <xf numFmtId="0" fontId="7" fillId="2" borderId="13" xfId="0" applyFont="1" applyFill="1" applyBorder="1"/>
    <xf numFmtId="0" fontId="7" fillId="2" borderId="13" xfId="0" applyFont="1" applyFill="1" applyBorder="1" applyAlignment="1">
      <alignment horizontal="center"/>
    </xf>
    <xf numFmtId="0" fontId="0" fillId="3" borderId="0" xfId="0" applyFill="1" applyBorder="1"/>
    <xf numFmtId="49" fontId="1" fillId="3" borderId="0" xfId="0" applyNumberFormat="1" applyFont="1" applyFill="1" applyBorder="1"/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49" fontId="1" fillId="3" borderId="4" xfId="0" applyNumberFormat="1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/>
    <xf numFmtId="4" fontId="1" fillId="3" borderId="18" xfId="0" applyNumberFormat="1" applyFont="1" applyFill="1" applyBorder="1" applyAlignment="1">
      <alignment horizontal="center"/>
    </xf>
    <xf numFmtId="4" fontId="1" fillId="3" borderId="28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6" xfId="0" applyFont="1" applyFill="1" applyBorder="1"/>
    <xf numFmtId="0" fontId="6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7" xfId="0" applyFont="1" applyFill="1" applyBorder="1"/>
    <xf numFmtId="0" fontId="6" fillId="2" borderId="27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8" fillId="0" borderId="10" xfId="0" applyFont="1" applyBorder="1"/>
    <xf numFmtId="164" fontId="1" fillId="0" borderId="10" xfId="0" applyNumberFormat="1" applyFont="1" applyBorder="1"/>
    <xf numFmtId="164" fontId="10" fillId="0" borderId="10" xfId="0" applyNumberFormat="1" applyFont="1" applyBorder="1"/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1" fillId="0" borderId="25" xfId="0" applyFont="1" applyBorder="1"/>
    <xf numFmtId="0" fontId="1" fillId="0" borderId="24" xfId="0" applyFont="1" applyBorder="1"/>
    <xf numFmtId="0" fontId="1" fillId="0" borderId="2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1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164" fontId="0" fillId="0" borderId="7" xfId="0" applyNumberFormat="1" applyFill="1" applyBorder="1"/>
    <xf numFmtId="164" fontId="0" fillId="0" borderId="0" xfId="0" applyNumberFormat="1"/>
    <xf numFmtId="0" fontId="2" fillId="0" borderId="10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164" fontId="1" fillId="0" borderId="16" xfId="0" applyNumberFormat="1" applyFont="1" applyBorder="1"/>
    <xf numFmtId="0" fontId="6" fillId="0" borderId="11" xfId="0" applyFont="1" applyBorder="1" applyAlignment="1"/>
    <xf numFmtId="0" fontId="2" fillId="0" borderId="16" xfId="0" applyFont="1" applyBorder="1" applyAlignment="1">
      <alignment horizontal="left" wrapText="1"/>
    </xf>
    <xf numFmtId="0" fontId="6" fillId="2" borderId="12" xfId="0" applyFont="1" applyFill="1" applyBorder="1" applyAlignment="1"/>
    <xf numFmtId="0" fontId="6" fillId="2" borderId="13" xfId="0" applyFont="1" applyFill="1" applyBorder="1" applyAlignment="1"/>
    <xf numFmtId="0" fontId="8" fillId="0" borderId="10" xfId="0" applyFont="1" applyBorder="1" applyAlignment="1"/>
    <xf numFmtId="164" fontId="1" fillId="0" borderId="10" xfId="0" applyNumberFormat="1" applyFont="1" applyBorder="1" applyAlignment="1"/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/>
    <xf numFmtId="0" fontId="2" fillId="0" borderId="2" xfId="0" applyFont="1" applyBorder="1" applyAlignment="1">
      <alignment horizontal="left"/>
    </xf>
    <xf numFmtId="0" fontId="8" fillId="0" borderId="3" xfId="0" applyFont="1" applyBorder="1"/>
    <xf numFmtId="0" fontId="11" fillId="0" borderId="10" xfId="0" applyFont="1" applyBorder="1"/>
    <xf numFmtId="164" fontId="6" fillId="2" borderId="27" xfId="0" applyNumberFormat="1" applyFont="1" applyFill="1" applyBorder="1"/>
    <xf numFmtId="164" fontId="6" fillId="2" borderId="3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5" fontId="1" fillId="0" borderId="38" xfId="0" applyNumberFormat="1" applyFont="1" applyFill="1" applyBorder="1" applyAlignment="1">
      <alignment horizontal="center"/>
    </xf>
    <xf numFmtId="0" fontId="1" fillId="0" borderId="10" xfId="0" applyNumberFormat="1" applyFont="1" applyBorder="1"/>
    <xf numFmtId="0" fontId="6" fillId="2" borderId="29" xfId="0" applyFont="1" applyFill="1" applyBorder="1" applyAlignment="1">
      <alignment horizontal="left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wrapText="1"/>
    </xf>
    <xf numFmtId="49" fontId="1" fillId="0" borderId="15" xfId="0" applyNumberFormat="1" applyFont="1" applyBorder="1"/>
    <xf numFmtId="0" fontId="1" fillId="0" borderId="2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64" fontId="6" fillId="2" borderId="27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4" fontId="0" fillId="0" borderId="37" xfId="0" applyNumberFormat="1" applyFill="1" applyBorder="1"/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1" fillId="0" borderId="17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4" fillId="2" borderId="36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11" fillId="2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165" fontId="0" fillId="0" borderId="0" xfId="0" applyNumberFormat="1"/>
    <xf numFmtId="164" fontId="16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/>
    <xf numFmtId="0" fontId="1" fillId="0" borderId="15" xfId="0" applyFont="1" applyBorder="1"/>
    <xf numFmtId="0" fontId="11" fillId="0" borderId="16" xfId="0" applyFont="1" applyBorder="1"/>
    <xf numFmtId="164" fontId="11" fillId="4" borderId="1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/>
    <xf numFmtId="0" fontId="6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/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/>
    <xf numFmtId="0" fontId="2" fillId="0" borderId="3" xfId="0" applyFont="1" applyBorder="1" applyAlignment="1">
      <alignment horizontal="center" wrapText="1"/>
    </xf>
    <xf numFmtId="0" fontId="1" fillId="0" borderId="6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22" workbookViewId="0">
      <selection activeCell="F18" sqref="F18:F24"/>
    </sheetView>
  </sheetViews>
  <sheetFormatPr defaultRowHeight="15"/>
  <cols>
    <col min="1" max="1" width="3.42578125" customWidth="1"/>
    <col min="2" max="2" width="8.5703125" customWidth="1"/>
    <col min="3" max="3" width="33.7109375" customWidth="1"/>
    <col min="4" max="4" width="10" customWidth="1"/>
    <col min="5" max="5" width="15.85546875" style="4" customWidth="1"/>
    <col min="6" max="6" width="13.7109375" style="4" customWidth="1"/>
    <col min="7" max="7" width="26.5703125" style="4" customWidth="1"/>
    <col min="8" max="8" width="34.28515625" customWidth="1"/>
    <col min="9" max="9" width="11.28515625" customWidth="1"/>
    <col min="10" max="17" width="9.140625" customWidth="1"/>
  </cols>
  <sheetData>
    <row r="1" spans="2:10" ht="15.75" thickBot="1"/>
    <row r="2" spans="2:10" ht="19.5" thickBot="1">
      <c r="B2" s="215" t="s">
        <v>161</v>
      </c>
      <c r="C2" s="216"/>
      <c r="D2" s="216"/>
      <c r="E2" s="216"/>
      <c r="F2" s="216"/>
      <c r="G2" s="216"/>
      <c r="H2" s="217"/>
      <c r="I2" s="1"/>
      <c r="J2" s="1"/>
    </row>
    <row r="3" spans="2:10" ht="15.75" thickBot="1">
      <c r="B3" s="1"/>
      <c r="C3" s="1"/>
      <c r="D3" s="1"/>
      <c r="E3" s="3"/>
      <c r="F3" s="3"/>
      <c r="G3" s="3"/>
      <c r="H3" s="1"/>
      <c r="I3" s="1"/>
      <c r="J3" s="1"/>
    </row>
    <row r="4" spans="2:10" ht="19.5" thickBot="1">
      <c r="B4" s="215" t="s">
        <v>162</v>
      </c>
      <c r="C4" s="216"/>
      <c r="D4" s="216"/>
      <c r="E4" s="216"/>
      <c r="F4" s="216"/>
      <c r="G4" s="216"/>
      <c r="H4" s="217"/>
      <c r="I4" s="1"/>
      <c r="J4" s="1"/>
    </row>
    <row r="5" spans="2:10">
      <c r="B5" s="1" t="s">
        <v>87</v>
      </c>
      <c r="C5" s="19"/>
      <c r="D5" s="19"/>
      <c r="E5" s="19"/>
      <c r="F5" s="19"/>
      <c r="G5" s="19"/>
      <c r="H5" s="19"/>
      <c r="I5" s="1"/>
      <c r="J5" s="1"/>
    </row>
    <row r="6" spans="2:10" ht="14.25" customHeight="1">
      <c r="B6" s="1" t="s">
        <v>86</v>
      </c>
      <c r="C6" s="19"/>
      <c r="D6" s="19"/>
      <c r="E6" s="19"/>
      <c r="F6" s="19"/>
      <c r="G6" s="19"/>
      <c r="H6" s="19"/>
      <c r="I6" s="1"/>
      <c r="J6" s="1"/>
    </row>
    <row r="7" spans="2:10" ht="14.25" customHeight="1">
      <c r="B7" s="1" t="s">
        <v>83</v>
      </c>
      <c r="C7" s="19"/>
      <c r="D7" s="19"/>
      <c r="E7" s="19"/>
      <c r="F7" s="19"/>
      <c r="G7" s="19"/>
      <c r="H7" s="19"/>
      <c r="I7" s="1"/>
      <c r="J7" s="1"/>
    </row>
    <row r="8" spans="2:10">
      <c r="B8" s="1" t="s">
        <v>84</v>
      </c>
      <c r="C8" s="1"/>
      <c r="D8" s="1"/>
      <c r="E8" s="3"/>
      <c r="F8" s="3"/>
      <c r="G8" s="3"/>
      <c r="H8" s="1"/>
      <c r="I8" s="1"/>
      <c r="J8" s="1"/>
    </row>
    <row r="9" spans="2:10" ht="15.75" thickBot="1">
      <c r="B9" s="1"/>
      <c r="C9" s="1"/>
      <c r="D9" s="1"/>
      <c r="E9" s="3"/>
      <c r="F9" s="3"/>
      <c r="G9" s="3"/>
      <c r="H9" s="1"/>
      <c r="I9" s="1"/>
      <c r="J9" s="1"/>
    </row>
    <row r="10" spans="2:10">
      <c r="B10" s="218" t="s">
        <v>0</v>
      </c>
      <c r="C10" s="220" t="s">
        <v>1</v>
      </c>
      <c r="D10" s="220" t="s">
        <v>2</v>
      </c>
      <c r="E10" s="224">
        <v>2018</v>
      </c>
      <c r="F10" s="225"/>
      <c r="G10" s="226"/>
      <c r="H10" s="222" t="s">
        <v>4</v>
      </c>
      <c r="I10" s="1"/>
      <c r="J10" s="1"/>
    </row>
    <row r="11" spans="2:10" ht="30" thickBot="1">
      <c r="B11" s="219"/>
      <c r="C11" s="221"/>
      <c r="D11" s="221"/>
      <c r="E11" s="29" t="s">
        <v>163</v>
      </c>
      <c r="F11" s="29" t="s">
        <v>3</v>
      </c>
      <c r="G11" s="29" t="s">
        <v>85</v>
      </c>
      <c r="H11" s="223"/>
      <c r="I11" s="2"/>
    </row>
    <row r="12" spans="2:10" ht="15.75" thickBot="1">
      <c r="B12" s="121">
        <v>1</v>
      </c>
      <c r="C12" s="123">
        <v>2</v>
      </c>
      <c r="D12" s="123">
        <v>3</v>
      </c>
      <c r="E12" s="123">
        <v>4</v>
      </c>
      <c r="F12" s="123">
        <v>5</v>
      </c>
      <c r="G12" s="123">
        <v>6</v>
      </c>
      <c r="H12" s="125">
        <v>7</v>
      </c>
    </row>
    <row r="13" spans="2:10" ht="15.75" thickBot="1">
      <c r="B13" s="212"/>
      <c r="C13" s="213"/>
      <c r="D13" s="213"/>
      <c r="E13" s="213"/>
      <c r="F13" s="213"/>
      <c r="G13" s="213"/>
      <c r="H13" s="214"/>
    </row>
    <row r="14" spans="2:10" ht="45.75" customHeight="1" thickBot="1">
      <c r="B14" s="13">
        <v>1</v>
      </c>
      <c r="C14" s="30" t="s">
        <v>82</v>
      </c>
      <c r="D14" s="31" t="s">
        <v>44</v>
      </c>
      <c r="E14" s="32">
        <v>41</v>
      </c>
      <c r="F14" s="32">
        <f>E14*I14</f>
        <v>810611</v>
      </c>
      <c r="G14" s="33">
        <f>F14*J14</f>
        <v>9727332</v>
      </c>
      <c r="H14" s="34" t="s">
        <v>6</v>
      </c>
      <c r="I14">
        <v>19771</v>
      </c>
      <c r="J14">
        <v>12</v>
      </c>
    </row>
    <row r="15" spans="2:10" s="6" customFormat="1" ht="21" customHeight="1" thickBot="1">
      <c r="B15" s="15"/>
      <c r="C15" s="35" t="s">
        <v>58</v>
      </c>
      <c r="D15" s="21"/>
      <c r="E15" s="10"/>
      <c r="F15" s="10"/>
      <c r="G15" s="36">
        <v>9727332</v>
      </c>
      <c r="H15" s="15"/>
    </row>
    <row r="16" spans="2:10" s="6" customFormat="1" ht="15.75" thickBot="1">
      <c r="B16" s="14"/>
      <c r="C16" s="37"/>
      <c r="D16" s="15"/>
      <c r="E16" s="38"/>
      <c r="F16" s="38"/>
      <c r="G16" s="38"/>
      <c r="H16" s="15"/>
    </row>
    <row r="17" spans="1:8" ht="30">
      <c r="B17" s="16" t="s">
        <v>88</v>
      </c>
      <c r="C17" s="39" t="s">
        <v>89</v>
      </c>
      <c r="D17" s="40"/>
      <c r="E17" s="41"/>
      <c r="F17" s="41"/>
      <c r="G17" s="41"/>
      <c r="H17" s="42"/>
    </row>
    <row r="18" spans="1:8">
      <c r="B18" s="17" t="s">
        <v>91</v>
      </c>
      <c r="C18" s="43" t="s">
        <v>64</v>
      </c>
      <c r="D18" s="7" t="s">
        <v>90</v>
      </c>
      <c r="E18" s="9"/>
      <c r="F18" s="44">
        <v>2600</v>
      </c>
      <c r="G18" s="44">
        <v>31200</v>
      </c>
      <c r="H18" s="208" t="s">
        <v>70</v>
      </c>
    </row>
    <row r="19" spans="1:8">
      <c r="B19" s="17" t="s">
        <v>92</v>
      </c>
      <c r="C19" s="43" t="s">
        <v>65</v>
      </c>
      <c r="D19" s="7" t="s">
        <v>90</v>
      </c>
      <c r="E19" s="9"/>
      <c r="F19" s="44">
        <v>1600</v>
      </c>
      <c r="G19" s="44">
        <v>19200</v>
      </c>
      <c r="H19" s="209"/>
    </row>
    <row r="20" spans="1:8">
      <c r="B20" s="17" t="s">
        <v>93</v>
      </c>
      <c r="C20" s="43" t="s">
        <v>66</v>
      </c>
      <c r="D20" s="7" t="s">
        <v>90</v>
      </c>
      <c r="E20" s="9"/>
      <c r="F20" s="44">
        <v>1600</v>
      </c>
      <c r="G20" s="44">
        <v>19200</v>
      </c>
      <c r="H20" s="209"/>
    </row>
    <row r="21" spans="1:8">
      <c r="B21" s="17" t="s">
        <v>94</v>
      </c>
      <c r="C21" s="43" t="s">
        <v>67</v>
      </c>
      <c r="D21" s="7" t="s">
        <v>90</v>
      </c>
      <c r="E21" s="9"/>
      <c r="F21" s="44">
        <v>1600</v>
      </c>
      <c r="G21" s="44">
        <v>19200</v>
      </c>
      <c r="H21" s="209"/>
    </row>
    <row r="22" spans="1:8">
      <c r="B22" s="17" t="s">
        <v>95</v>
      </c>
      <c r="C22" s="43" t="s">
        <v>68</v>
      </c>
      <c r="D22" s="7" t="s">
        <v>90</v>
      </c>
      <c r="E22" s="9"/>
      <c r="F22" s="44">
        <v>1600</v>
      </c>
      <c r="G22" s="44">
        <v>19200</v>
      </c>
      <c r="H22" s="209"/>
    </row>
    <row r="23" spans="1:8">
      <c r="B23" s="17" t="s">
        <v>96</v>
      </c>
      <c r="C23" s="43" t="s">
        <v>69</v>
      </c>
      <c r="D23" s="7" t="s">
        <v>90</v>
      </c>
      <c r="E23" s="9"/>
      <c r="F23" s="44">
        <v>6500</v>
      </c>
      <c r="G23" s="44">
        <v>78000</v>
      </c>
      <c r="H23" s="209"/>
    </row>
    <row r="24" spans="1:8" ht="15.75" thickBot="1">
      <c r="B24" s="18" t="s">
        <v>97</v>
      </c>
      <c r="C24" s="45" t="s">
        <v>164</v>
      </c>
      <c r="D24" s="46" t="s">
        <v>5</v>
      </c>
      <c r="E24" s="47"/>
      <c r="F24" s="48">
        <v>10000</v>
      </c>
      <c r="G24" s="48">
        <v>120000</v>
      </c>
      <c r="H24" s="210"/>
    </row>
    <row r="25" spans="1:8" s="6" customFormat="1" ht="19.5" thickBot="1">
      <c r="B25" s="15"/>
      <c r="C25" s="20" t="s">
        <v>58</v>
      </c>
      <c r="D25" s="21"/>
      <c r="E25" s="10"/>
      <c r="F25" s="49"/>
      <c r="G25" s="50">
        <f>SUM(G18:G24)</f>
        <v>306000</v>
      </c>
      <c r="H25" s="51"/>
    </row>
    <row r="26" spans="1:8" s="6" customFormat="1" ht="19.5" thickBot="1">
      <c r="B26" s="15"/>
      <c r="C26" s="52"/>
      <c r="D26" s="53"/>
      <c r="E26" s="54"/>
      <c r="F26" s="51"/>
      <c r="G26" s="51"/>
      <c r="H26" s="51"/>
    </row>
    <row r="27" spans="1:8" s="6" customFormat="1" ht="19.5" thickBot="1">
      <c r="B27" s="15"/>
      <c r="C27" s="83" t="s">
        <v>151</v>
      </c>
      <c r="D27" s="84"/>
      <c r="E27" s="85"/>
      <c r="F27" s="85"/>
      <c r="G27" s="22">
        <v>10033332</v>
      </c>
      <c r="H27" s="51"/>
    </row>
    <row r="28" spans="1:8" s="6" customFormat="1" ht="18.75">
      <c r="B28" s="15"/>
      <c r="C28" s="52"/>
      <c r="D28" s="53"/>
      <c r="E28" s="54"/>
      <c r="F28" s="51"/>
      <c r="G28" s="51"/>
      <c r="H28" s="51"/>
    </row>
    <row r="29" spans="1:8" s="6" customFormat="1" ht="18.75">
      <c r="B29" s="211" t="s">
        <v>106</v>
      </c>
      <c r="C29" s="211"/>
      <c r="D29" s="211"/>
      <c r="E29" s="211"/>
      <c r="F29" s="211"/>
      <c r="G29" s="211"/>
      <c r="H29" s="211"/>
    </row>
    <row r="30" spans="1:8" s="6" customFormat="1" ht="15.75">
      <c r="B30" s="55" t="s">
        <v>107</v>
      </c>
      <c r="C30" s="56"/>
      <c r="D30" s="56"/>
      <c r="E30" s="56"/>
      <c r="F30" s="56"/>
      <c r="G30" s="56"/>
      <c r="H30" s="56"/>
    </row>
    <row r="31" spans="1:8">
      <c r="A31" s="6"/>
      <c r="B31" s="207" t="s">
        <v>108</v>
      </c>
      <c r="C31" s="207"/>
      <c r="D31" s="207"/>
      <c r="E31" s="207"/>
      <c r="F31" s="207"/>
      <c r="G31" s="207"/>
      <c r="H31" s="207"/>
    </row>
    <row r="32" spans="1:8">
      <c r="A32" s="6"/>
      <c r="B32" s="23"/>
      <c r="C32" s="23"/>
      <c r="D32" s="23"/>
      <c r="E32" s="23"/>
      <c r="F32" s="23"/>
      <c r="G32" s="23"/>
      <c r="H32" s="23"/>
    </row>
    <row r="33" spans="1:9" ht="15.75" thickBot="1">
      <c r="B33" s="1"/>
      <c r="C33" s="1"/>
      <c r="D33" s="1"/>
      <c r="E33" s="3"/>
      <c r="F33" s="3"/>
      <c r="G33" s="3"/>
      <c r="H33" s="1"/>
    </row>
    <row r="34" spans="1:9" ht="15" customHeight="1">
      <c r="B34" s="26" t="s">
        <v>40</v>
      </c>
      <c r="C34" s="61" t="s">
        <v>102</v>
      </c>
      <c r="D34" s="40"/>
      <c r="E34" s="41"/>
      <c r="F34" s="41"/>
      <c r="G34" s="41"/>
      <c r="H34" s="204" t="s">
        <v>167</v>
      </c>
    </row>
    <row r="35" spans="1:9">
      <c r="B35" s="27" t="s">
        <v>98</v>
      </c>
      <c r="C35" s="7" t="s">
        <v>71</v>
      </c>
      <c r="D35" s="7" t="s">
        <v>72</v>
      </c>
      <c r="E35" s="11" t="s">
        <v>165</v>
      </c>
      <c r="F35" s="62">
        <v>318732</v>
      </c>
      <c r="G35" s="62">
        <v>3824793</v>
      </c>
      <c r="H35" s="205"/>
      <c r="I35" s="5" t="s">
        <v>153</v>
      </c>
    </row>
    <row r="36" spans="1:9">
      <c r="B36" s="27" t="s">
        <v>99</v>
      </c>
      <c r="C36" s="7" t="s">
        <v>76</v>
      </c>
      <c r="D36" s="7" t="s">
        <v>72</v>
      </c>
      <c r="E36" s="11" t="s">
        <v>166</v>
      </c>
      <c r="F36" s="62">
        <v>218560</v>
      </c>
      <c r="G36" s="62">
        <v>2622720</v>
      </c>
      <c r="H36" s="205"/>
      <c r="I36" s="5" t="s">
        <v>152</v>
      </c>
    </row>
    <row r="37" spans="1:9">
      <c r="B37" s="27" t="s">
        <v>100</v>
      </c>
      <c r="C37" s="7" t="s">
        <v>27</v>
      </c>
      <c r="D37" s="7" t="s">
        <v>74</v>
      </c>
      <c r="E37" s="184">
        <v>42.43</v>
      </c>
      <c r="F37" s="189">
        <v>136624.5</v>
      </c>
      <c r="G37" s="189">
        <v>1639495.2</v>
      </c>
      <c r="H37" s="205"/>
      <c r="I37" s="5" t="s">
        <v>155</v>
      </c>
    </row>
    <row r="38" spans="1:9" ht="36" customHeight="1" thickBot="1">
      <c r="B38" s="28" t="s">
        <v>101</v>
      </c>
      <c r="C38" s="59" t="s">
        <v>77</v>
      </c>
      <c r="D38" s="59" t="s">
        <v>74</v>
      </c>
      <c r="E38" s="185">
        <v>29.16</v>
      </c>
      <c r="F38" s="190">
        <v>93895.2</v>
      </c>
      <c r="G38" s="190">
        <v>1126742.3999999999</v>
      </c>
      <c r="H38" s="206"/>
      <c r="I38" s="5" t="s">
        <v>154</v>
      </c>
    </row>
    <row r="39" spans="1:9" ht="19.5" thickBot="1">
      <c r="B39" s="25"/>
      <c r="C39" s="35" t="s">
        <v>58</v>
      </c>
      <c r="D39" s="63"/>
      <c r="E39" s="64"/>
      <c r="F39" s="64"/>
      <c r="G39" s="22">
        <f>SUM(G35:G38)</f>
        <v>9213750.5999999996</v>
      </c>
      <c r="H39" s="15"/>
    </row>
    <row r="40" spans="1:9" ht="15.75" thickBot="1">
      <c r="A40" s="65"/>
      <c r="B40" s="66"/>
      <c r="C40" s="67"/>
      <c r="D40" s="68"/>
      <c r="E40" s="69"/>
      <c r="F40" s="69"/>
      <c r="G40" s="70"/>
      <c r="H40" s="68"/>
    </row>
    <row r="41" spans="1:9">
      <c r="A41" s="65"/>
      <c r="B41" s="71" t="s">
        <v>41</v>
      </c>
      <c r="C41" s="72" t="s">
        <v>103</v>
      </c>
      <c r="D41" s="72"/>
      <c r="E41" s="73"/>
      <c r="F41" s="73"/>
      <c r="G41" s="79"/>
      <c r="H41" s="81"/>
    </row>
    <row r="42" spans="1:9" ht="15.75" thickBot="1">
      <c r="A42" s="65"/>
      <c r="B42" s="74" t="s">
        <v>104</v>
      </c>
      <c r="C42" s="75" t="s">
        <v>105</v>
      </c>
      <c r="D42" s="75" t="s">
        <v>5</v>
      </c>
      <c r="E42" s="76" t="s">
        <v>168</v>
      </c>
      <c r="F42" s="76">
        <v>79200</v>
      </c>
      <c r="G42" s="80">
        <v>950400</v>
      </c>
      <c r="H42" s="82"/>
    </row>
    <row r="43" spans="1:9" ht="19.5" thickBot="1">
      <c r="A43" s="65"/>
      <c r="B43" s="66"/>
      <c r="C43" s="86" t="s">
        <v>58</v>
      </c>
      <c r="D43" s="87"/>
      <c r="E43" s="88"/>
      <c r="F43" s="88"/>
      <c r="G43" s="89">
        <v>950400</v>
      </c>
      <c r="H43" s="77"/>
    </row>
    <row r="44" spans="1:9" ht="15.75" thickBot="1">
      <c r="A44" s="65"/>
      <c r="B44" s="66"/>
      <c r="C44" s="68"/>
      <c r="D44" s="68"/>
      <c r="E44" s="69"/>
      <c r="F44" s="69"/>
      <c r="G44" s="69"/>
      <c r="H44" s="68"/>
    </row>
    <row r="45" spans="1:9" ht="19.5" thickBot="1">
      <c r="B45" s="8"/>
      <c r="C45" s="83" t="s">
        <v>109</v>
      </c>
      <c r="D45" s="84"/>
      <c r="E45" s="85"/>
      <c r="F45" s="85"/>
      <c r="G45" s="22">
        <f>G39+G43</f>
        <v>10164150.6</v>
      </c>
      <c r="H45" s="1"/>
    </row>
    <row r="46" spans="1:9" ht="15.75" thickBot="1">
      <c r="B46" s="8"/>
      <c r="C46" s="1"/>
      <c r="D46" s="1"/>
      <c r="E46" s="3"/>
      <c r="F46" s="3"/>
      <c r="G46" s="3"/>
      <c r="H46" s="1"/>
    </row>
    <row r="47" spans="1:9" ht="19.5" thickBot="1">
      <c r="B47" s="8"/>
      <c r="C47" s="83" t="s">
        <v>169</v>
      </c>
      <c r="D47" s="21"/>
      <c r="E47" s="10"/>
      <c r="F47" s="10"/>
      <c r="G47" s="22">
        <f>G45+G15+G25</f>
        <v>20197482.600000001</v>
      </c>
      <c r="H47" s="1"/>
    </row>
  </sheetData>
  <mergeCells count="12">
    <mergeCell ref="B2:H2"/>
    <mergeCell ref="B10:B11"/>
    <mergeCell ref="C10:C11"/>
    <mergeCell ref="D10:D11"/>
    <mergeCell ref="H10:H11"/>
    <mergeCell ref="E10:G10"/>
    <mergeCell ref="B4:H4"/>
    <mergeCell ref="H34:H38"/>
    <mergeCell ref="B31:H31"/>
    <mergeCell ref="H18:H24"/>
    <mergeCell ref="B29:H29"/>
    <mergeCell ref="B13:H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topLeftCell="A13" workbookViewId="0">
      <selection activeCell="G26" sqref="G26"/>
    </sheetView>
  </sheetViews>
  <sheetFormatPr defaultRowHeight="15"/>
  <cols>
    <col min="3" max="3" width="33.7109375" customWidth="1"/>
    <col min="4" max="4" width="9.28515625" customWidth="1"/>
    <col min="5" max="5" width="13.5703125" customWidth="1"/>
    <col min="6" max="6" width="20.42578125" customWidth="1"/>
    <col min="7" max="7" width="20.5703125" customWidth="1"/>
    <col min="8" max="8" width="28.140625" customWidth="1"/>
  </cols>
  <sheetData>
    <row r="1" spans="2:15" ht="15.75" thickBot="1"/>
    <row r="2" spans="2:15" ht="19.5" thickBot="1">
      <c r="B2" s="215" t="s">
        <v>170</v>
      </c>
      <c r="C2" s="216"/>
      <c r="D2" s="216"/>
      <c r="E2" s="216"/>
      <c r="F2" s="216"/>
      <c r="G2" s="216"/>
      <c r="H2" s="217"/>
    </row>
    <row r="3" spans="2:15" ht="15.75" thickBot="1">
      <c r="B3" s="19"/>
      <c r="C3" s="19"/>
      <c r="D3" s="19"/>
      <c r="E3" s="19"/>
      <c r="F3" s="19"/>
      <c r="G3" s="19"/>
      <c r="H3" s="19"/>
    </row>
    <row r="4" spans="2:15" ht="18.75">
      <c r="B4" s="218" t="s">
        <v>0</v>
      </c>
      <c r="C4" s="220" t="s">
        <v>1</v>
      </c>
      <c r="D4" s="220" t="s">
        <v>2</v>
      </c>
      <c r="E4" s="224">
        <v>2019</v>
      </c>
      <c r="F4" s="225"/>
      <c r="G4" s="226"/>
      <c r="H4" s="222" t="s">
        <v>4</v>
      </c>
      <c r="I4" s="12"/>
      <c r="J4" s="12"/>
      <c r="K4" s="12"/>
      <c r="L4" s="12"/>
      <c r="M4" s="12"/>
      <c r="N4" s="12"/>
      <c r="O4" s="12"/>
    </row>
    <row r="5" spans="2:15" ht="33" customHeight="1" thickBot="1">
      <c r="B5" s="219"/>
      <c r="C5" s="221"/>
      <c r="D5" s="221"/>
      <c r="E5" s="29" t="s">
        <v>163</v>
      </c>
      <c r="F5" s="29" t="s">
        <v>3</v>
      </c>
      <c r="G5" s="29" t="s">
        <v>85</v>
      </c>
      <c r="H5" s="223"/>
      <c r="I5" s="12"/>
      <c r="J5" s="12"/>
      <c r="K5" s="12"/>
      <c r="L5" s="12"/>
      <c r="M5" s="12"/>
      <c r="N5" s="12"/>
      <c r="O5" s="12"/>
    </row>
    <row r="6" spans="2:15" ht="19.5" thickBot="1">
      <c r="B6" s="100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2">
        <v>7</v>
      </c>
      <c r="I6" s="12"/>
      <c r="J6" s="12"/>
      <c r="K6" s="12"/>
      <c r="L6" s="12"/>
      <c r="M6" s="12"/>
      <c r="N6" s="12"/>
      <c r="O6" s="12"/>
    </row>
    <row r="7" spans="2:15" ht="15.75" thickBot="1">
      <c r="B7" s="1"/>
      <c r="C7" s="1"/>
      <c r="D7" s="1"/>
      <c r="E7" s="1"/>
      <c r="F7" s="1"/>
      <c r="G7" s="1"/>
      <c r="H7" s="1"/>
    </row>
    <row r="8" spans="2:15" ht="16.5" customHeight="1">
      <c r="B8" s="103" t="s">
        <v>7</v>
      </c>
      <c r="C8" s="104" t="s">
        <v>8</v>
      </c>
      <c r="D8" s="40"/>
      <c r="E8" s="41"/>
      <c r="F8" s="41"/>
      <c r="G8" s="41"/>
      <c r="H8" s="42"/>
      <c r="I8">
        <v>19771</v>
      </c>
      <c r="J8">
        <v>12</v>
      </c>
    </row>
    <row r="9" spans="2:15" ht="31.5" customHeight="1">
      <c r="B9" s="17" t="s">
        <v>11</v>
      </c>
      <c r="C9" s="139" t="s">
        <v>139</v>
      </c>
      <c r="D9" s="7" t="s">
        <v>44</v>
      </c>
      <c r="E9" s="193">
        <v>18.04</v>
      </c>
      <c r="F9" s="194">
        <f>E9*I8</f>
        <v>356668.83999999997</v>
      </c>
      <c r="G9" s="194">
        <f>F9*J8</f>
        <v>4280026.08</v>
      </c>
      <c r="H9" s="110" t="s">
        <v>110</v>
      </c>
    </row>
    <row r="10" spans="2:15" ht="60" customHeight="1">
      <c r="B10" s="17" t="s">
        <v>14</v>
      </c>
      <c r="C10" s="43" t="s">
        <v>15</v>
      </c>
      <c r="D10" s="7" t="s">
        <v>44</v>
      </c>
      <c r="E10" s="171">
        <v>3.08</v>
      </c>
      <c r="F10" s="109">
        <f>E10*I8</f>
        <v>60894.68</v>
      </c>
      <c r="G10" s="109">
        <f>F10*J8</f>
        <v>730736.16</v>
      </c>
      <c r="H10" s="110" t="s">
        <v>137</v>
      </c>
    </row>
    <row r="11" spans="2:15" ht="30.75" customHeight="1">
      <c r="B11" s="17" t="s">
        <v>17</v>
      </c>
      <c r="C11" s="43" t="s">
        <v>19</v>
      </c>
      <c r="D11" s="7" t="s">
        <v>44</v>
      </c>
      <c r="E11" s="171">
        <v>1.69</v>
      </c>
      <c r="F11" s="109">
        <f>E11*I8</f>
        <v>33412.99</v>
      </c>
      <c r="G11" s="109">
        <f>F11*J8</f>
        <v>400955.88</v>
      </c>
      <c r="H11" s="105" t="s">
        <v>16</v>
      </c>
    </row>
    <row r="12" spans="2:15" ht="30.75" customHeight="1">
      <c r="B12" s="17" t="s">
        <v>18</v>
      </c>
      <c r="C12" s="43" t="s">
        <v>156</v>
      </c>
      <c r="D12" s="7" t="s">
        <v>44</v>
      </c>
      <c r="E12" s="177">
        <v>0.23</v>
      </c>
      <c r="F12" s="109">
        <v>4669.3500000000004</v>
      </c>
      <c r="G12" s="109">
        <f>F12*J8</f>
        <v>56032.200000000004</v>
      </c>
      <c r="H12" s="105" t="s">
        <v>16</v>
      </c>
    </row>
    <row r="13" spans="2:15" ht="34.5" customHeight="1">
      <c r="B13" s="17" t="s">
        <v>186</v>
      </c>
      <c r="C13" s="43" t="s">
        <v>171</v>
      </c>
      <c r="D13" s="7" t="s">
        <v>44</v>
      </c>
      <c r="E13" s="171">
        <v>0.4</v>
      </c>
      <c r="F13" s="109">
        <v>7920</v>
      </c>
      <c r="G13" s="109">
        <v>95040</v>
      </c>
      <c r="H13" s="105" t="s">
        <v>16</v>
      </c>
    </row>
    <row r="14" spans="2:15" ht="18" customHeight="1">
      <c r="B14" s="17" t="s">
        <v>187</v>
      </c>
      <c r="C14" s="43" t="s">
        <v>20</v>
      </c>
      <c r="D14" s="7" t="s">
        <v>44</v>
      </c>
      <c r="E14" s="171">
        <v>6.93</v>
      </c>
      <c r="F14" s="109">
        <v>137092.12</v>
      </c>
      <c r="G14" s="109">
        <f>F14*J8</f>
        <v>1645105.44</v>
      </c>
      <c r="H14" s="105" t="s">
        <v>16</v>
      </c>
    </row>
    <row r="15" spans="2:15" ht="44.25" customHeight="1">
      <c r="B15" s="17" t="s">
        <v>22</v>
      </c>
      <c r="C15" s="43" t="s">
        <v>21</v>
      </c>
      <c r="D15" s="7" t="s">
        <v>44</v>
      </c>
      <c r="E15" s="171">
        <v>0.01</v>
      </c>
      <c r="F15" s="109">
        <v>250</v>
      </c>
      <c r="G15" s="109">
        <v>3000</v>
      </c>
      <c r="H15" s="105" t="s">
        <v>16</v>
      </c>
      <c r="K15">
        <v>1359.02</v>
      </c>
    </row>
    <row r="16" spans="2:15" ht="36.75" customHeight="1">
      <c r="B16" s="17" t="s">
        <v>24</v>
      </c>
      <c r="C16" s="43" t="s">
        <v>23</v>
      </c>
      <c r="D16" s="7" t="s">
        <v>44</v>
      </c>
      <c r="E16" s="171">
        <v>0.25</v>
      </c>
      <c r="F16" s="109">
        <v>5000</v>
      </c>
      <c r="G16" s="109">
        <v>60000</v>
      </c>
      <c r="H16" s="105" t="s">
        <v>16</v>
      </c>
    </row>
    <row r="17" spans="2:8" ht="33.75" customHeight="1">
      <c r="B17" s="17" t="s">
        <v>26</v>
      </c>
      <c r="C17" s="43" t="s">
        <v>25</v>
      </c>
      <c r="D17" s="7" t="s">
        <v>44</v>
      </c>
      <c r="E17" s="171">
        <v>7.0000000000000007E-2</v>
      </c>
      <c r="F17" s="109">
        <v>1359.02</v>
      </c>
      <c r="G17" s="109">
        <f>F17*J8</f>
        <v>16308.24</v>
      </c>
      <c r="H17" s="105" t="s">
        <v>16</v>
      </c>
    </row>
    <row r="18" spans="2:8" ht="32.25" customHeight="1">
      <c r="B18" s="17" t="s">
        <v>29</v>
      </c>
      <c r="C18" s="98" t="s">
        <v>30</v>
      </c>
      <c r="D18" s="7" t="s">
        <v>44</v>
      </c>
      <c r="E18" s="171">
        <v>0.13</v>
      </c>
      <c r="F18" s="109">
        <v>2500</v>
      </c>
      <c r="G18" s="109">
        <v>30000</v>
      </c>
      <c r="H18" s="105" t="s">
        <v>16</v>
      </c>
    </row>
    <row r="19" spans="2:8" ht="21" customHeight="1">
      <c r="B19" s="17" t="s">
        <v>61</v>
      </c>
      <c r="C19" s="138" t="s">
        <v>138</v>
      </c>
      <c r="D19" s="7" t="s">
        <v>44</v>
      </c>
      <c r="E19" s="171">
        <v>1.46</v>
      </c>
      <c r="F19" s="109">
        <v>28892.75</v>
      </c>
      <c r="G19" s="109">
        <f>F19*J8</f>
        <v>346713</v>
      </c>
      <c r="H19" s="110" t="s">
        <v>110</v>
      </c>
    </row>
    <row r="20" spans="2:8" ht="29.25" customHeight="1">
      <c r="B20" s="17" t="s">
        <v>62</v>
      </c>
      <c r="C20" s="43" t="s">
        <v>60</v>
      </c>
      <c r="D20" s="7" t="s">
        <v>44</v>
      </c>
      <c r="E20" s="171">
        <v>0.54</v>
      </c>
      <c r="F20" s="109">
        <v>10596.98</v>
      </c>
      <c r="G20" s="109">
        <v>127163.76</v>
      </c>
      <c r="H20" s="227" t="s">
        <v>112</v>
      </c>
    </row>
    <row r="21" spans="2:8" ht="24" customHeight="1">
      <c r="B21" s="17" t="s">
        <v>188</v>
      </c>
      <c r="C21" s="98" t="s">
        <v>27</v>
      </c>
      <c r="D21" s="7" t="s">
        <v>44</v>
      </c>
      <c r="E21" s="186">
        <v>0.14000000000000001</v>
      </c>
      <c r="F21" s="186">
        <v>2747.37</v>
      </c>
      <c r="G21" s="186">
        <v>32968.379999999997</v>
      </c>
      <c r="H21" s="228"/>
    </row>
    <row r="22" spans="2:8" ht="18" customHeight="1">
      <c r="B22" s="106" t="s">
        <v>189</v>
      </c>
      <c r="C22" s="98" t="s">
        <v>28</v>
      </c>
      <c r="D22" s="7" t="s">
        <v>44</v>
      </c>
      <c r="E22" s="186">
        <v>0.4</v>
      </c>
      <c r="F22" s="186">
        <v>7849.61</v>
      </c>
      <c r="G22" s="186">
        <v>94195.38</v>
      </c>
      <c r="H22" s="229"/>
    </row>
    <row r="23" spans="2:8" ht="30.75" customHeight="1">
      <c r="B23" s="27" t="s">
        <v>63</v>
      </c>
      <c r="C23" s="98" t="s">
        <v>79</v>
      </c>
      <c r="D23" s="7" t="s">
        <v>44</v>
      </c>
      <c r="E23" s="193">
        <v>1.59</v>
      </c>
      <c r="F23" s="194">
        <v>31107.66</v>
      </c>
      <c r="G23" s="194">
        <v>373291.92</v>
      </c>
      <c r="H23" s="107" t="s">
        <v>111</v>
      </c>
    </row>
    <row r="24" spans="2:8" ht="30.75" customHeight="1">
      <c r="B24" s="27" t="s">
        <v>78</v>
      </c>
      <c r="C24" s="98" t="s">
        <v>174</v>
      </c>
      <c r="D24" s="7" t="s">
        <v>44</v>
      </c>
      <c r="E24" s="193">
        <v>0.42</v>
      </c>
      <c r="F24" s="194">
        <v>8400</v>
      </c>
      <c r="G24" s="194">
        <v>100800</v>
      </c>
      <c r="H24" s="105" t="s">
        <v>16</v>
      </c>
    </row>
    <row r="25" spans="2:8" ht="32.25" customHeight="1">
      <c r="B25" s="17" t="s">
        <v>9</v>
      </c>
      <c r="C25" s="97" t="s">
        <v>10</v>
      </c>
      <c r="D25" s="7"/>
      <c r="E25" s="109"/>
      <c r="F25" s="109"/>
      <c r="G25" s="109"/>
      <c r="H25" s="105"/>
    </row>
    <row r="26" spans="2:8" ht="33" customHeight="1">
      <c r="B26" s="17" t="s">
        <v>12</v>
      </c>
      <c r="C26" s="139" t="s">
        <v>140</v>
      </c>
      <c r="D26" s="7" t="s">
        <v>44</v>
      </c>
      <c r="E26" s="171">
        <v>5.91</v>
      </c>
      <c r="F26" s="109">
        <f>E26*I8</f>
        <v>116846.61</v>
      </c>
      <c r="G26" s="109">
        <f>F26*12</f>
        <v>1402159.32</v>
      </c>
      <c r="H26" s="110" t="s">
        <v>110</v>
      </c>
    </row>
    <row r="27" spans="2:8" ht="63.75" customHeight="1" thickBot="1">
      <c r="B27" s="18" t="s">
        <v>31</v>
      </c>
      <c r="C27" s="108" t="s">
        <v>172</v>
      </c>
      <c r="D27" s="59" t="s">
        <v>44</v>
      </c>
      <c r="E27" s="172">
        <v>0.25</v>
      </c>
      <c r="F27" s="173">
        <v>5000</v>
      </c>
      <c r="G27" s="173">
        <v>60000</v>
      </c>
      <c r="H27" s="112"/>
    </row>
    <row r="28" spans="2:8" ht="19.5" thickBot="1">
      <c r="C28" s="83" t="s">
        <v>135</v>
      </c>
      <c r="D28" s="21"/>
      <c r="E28" s="174">
        <v>41</v>
      </c>
      <c r="F28" s="175">
        <v>810611</v>
      </c>
      <c r="G28" s="176">
        <v>9727332</v>
      </c>
    </row>
    <row r="30" spans="2:8">
      <c r="B30" s="153" t="s">
        <v>146</v>
      </c>
      <c r="C30" s="78"/>
      <c r="D30" s="78"/>
      <c r="E30" s="78"/>
      <c r="F30" s="78"/>
      <c r="G30" s="78"/>
      <c r="H30" s="78"/>
    </row>
  </sheetData>
  <mergeCells count="7">
    <mergeCell ref="H20:H22"/>
    <mergeCell ref="B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scale="6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2"/>
  <sheetViews>
    <sheetView topLeftCell="B4" workbookViewId="0">
      <selection activeCell="H12" sqref="H12"/>
    </sheetView>
  </sheetViews>
  <sheetFormatPr defaultRowHeight="15"/>
  <cols>
    <col min="2" max="2" width="8.7109375" customWidth="1"/>
    <col min="3" max="3" width="44.7109375" customWidth="1"/>
    <col min="4" max="4" width="8.28515625" customWidth="1"/>
    <col min="5" max="5" width="9.28515625" customWidth="1"/>
    <col min="6" max="6" width="14.28515625" customWidth="1"/>
    <col min="7" max="7" width="21.28515625" customWidth="1"/>
    <col min="8" max="8" width="37.28515625" customWidth="1"/>
    <col min="9" max="9" width="19.42578125" customWidth="1"/>
  </cols>
  <sheetData>
    <row r="1" spans="2:10" ht="15.75" thickBot="1">
      <c r="B1" s="1"/>
      <c r="C1" s="1"/>
      <c r="D1" s="1"/>
      <c r="E1" s="1"/>
      <c r="F1" s="1"/>
      <c r="G1" s="1"/>
      <c r="H1" s="1"/>
    </row>
    <row r="2" spans="2:10" ht="19.5" thickBot="1">
      <c r="B2" s="215" t="s">
        <v>113</v>
      </c>
      <c r="C2" s="216"/>
      <c r="D2" s="216"/>
      <c r="E2" s="216"/>
      <c r="F2" s="216"/>
      <c r="G2" s="216"/>
      <c r="H2" s="217"/>
    </row>
    <row r="3" spans="2:10" ht="15.75" thickBot="1">
      <c r="B3" s="1"/>
      <c r="C3" s="1"/>
      <c r="D3" s="1"/>
      <c r="E3" s="1"/>
      <c r="F3" s="1"/>
      <c r="G3" s="1"/>
      <c r="H3" s="1"/>
    </row>
    <row r="4" spans="2:10" ht="46.5" customHeight="1" thickBot="1">
      <c r="B4" s="113" t="s">
        <v>0</v>
      </c>
      <c r="C4" s="116" t="s">
        <v>32</v>
      </c>
      <c r="D4" s="114" t="s">
        <v>2</v>
      </c>
      <c r="E4" s="117" t="s">
        <v>115</v>
      </c>
      <c r="F4" s="114" t="s">
        <v>33</v>
      </c>
      <c r="G4" s="114" t="s">
        <v>34</v>
      </c>
      <c r="H4" s="115" t="s">
        <v>4</v>
      </c>
    </row>
    <row r="5" spans="2:10" ht="15" customHeight="1" thickBot="1">
      <c r="B5" s="121">
        <v>1</v>
      </c>
      <c r="C5" s="122">
        <v>2</v>
      </c>
      <c r="D5" s="123">
        <v>3</v>
      </c>
      <c r="E5" s="124">
        <v>4</v>
      </c>
      <c r="F5" s="123">
        <v>5</v>
      </c>
      <c r="G5" s="123">
        <v>6</v>
      </c>
      <c r="H5" s="125">
        <v>7</v>
      </c>
    </row>
    <row r="6" spans="2:10" s="6" customFormat="1" ht="15" customHeight="1">
      <c r="B6" s="119"/>
      <c r="C6" s="19"/>
      <c r="D6" s="119"/>
      <c r="E6" s="120"/>
      <c r="F6" s="119"/>
      <c r="G6" s="119"/>
      <c r="H6" s="19"/>
    </row>
    <row r="7" spans="2:10" ht="28.5" customHeight="1">
      <c r="B7" s="95">
        <v>1</v>
      </c>
      <c r="C7" s="128" t="s">
        <v>13</v>
      </c>
      <c r="D7" s="7" t="s">
        <v>44</v>
      </c>
      <c r="E7" s="109">
        <v>18.04</v>
      </c>
      <c r="F7" s="194">
        <f>G7/12</f>
        <v>356668.84</v>
      </c>
      <c r="G7" s="198">
        <v>4280026.08</v>
      </c>
      <c r="H7" s="167" t="s">
        <v>127</v>
      </c>
    </row>
    <row r="8" spans="2:10">
      <c r="B8" s="7"/>
      <c r="C8" s="95" t="s">
        <v>42</v>
      </c>
      <c r="D8" s="7"/>
      <c r="E8" s="184"/>
      <c r="F8" s="90"/>
      <c r="G8" s="136"/>
      <c r="H8" s="130"/>
    </row>
    <row r="9" spans="2:10">
      <c r="B9" s="24" t="s">
        <v>116</v>
      </c>
      <c r="C9" s="128" t="s">
        <v>43</v>
      </c>
      <c r="D9" s="7" t="s">
        <v>44</v>
      </c>
      <c r="E9" s="11">
        <v>12.65</v>
      </c>
      <c r="F9" s="91">
        <v>250250</v>
      </c>
      <c r="G9" s="137">
        <v>3003000</v>
      </c>
      <c r="H9" s="130"/>
      <c r="I9">
        <v>19771</v>
      </c>
    </row>
    <row r="10" spans="2:10">
      <c r="B10" s="7" t="s">
        <v>117</v>
      </c>
      <c r="C10" s="95" t="s">
        <v>45</v>
      </c>
      <c r="D10" s="7" t="s">
        <v>44</v>
      </c>
      <c r="E10" s="187">
        <f>F10/I9</f>
        <v>2.5289565525264277</v>
      </c>
      <c r="F10" s="91">
        <v>50000</v>
      </c>
      <c r="G10" s="137">
        <v>600000</v>
      </c>
      <c r="H10" s="130"/>
    </row>
    <row r="11" spans="2:10">
      <c r="B11" s="7" t="s">
        <v>118</v>
      </c>
      <c r="C11" s="95" t="s">
        <v>81</v>
      </c>
      <c r="D11" s="7" t="s">
        <v>44</v>
      </c>
      <c r="E11" s="187">
        <f>F11/I9</f>
        <v>1.7702695867684992</v>
      </c>
      <c r="F11" s="91">
        <v>35000</v>
      </c>
      <c r="G11" s="137">
        <v>420000</v>
      </c>
      <c r="H11" s="130"/>
    </row>
    <row r="12" spans="2:10">
      <c r="B12" s="7" t="s">
        <v>119</v>
      </c>
      <c r="C12" s="95" t="s">
        <v>46</v>
      </c>
      <c r="D12" s="7" t="s">
        <v>44</v>
      </c>
      <c r="E12" s="187">
        <f>F12/I9</f>
        <v>1.1633200141621567</v>
      </c>
      <c r="F12" s="91">
        <v>23000</v>
      </c>
      <c r="G12" s="137">
        <v>276000</v>
      </c>
      <c r="H12" s="130"/>
      <c r="I12" s="192"/>
      <c r="J12" s="192"/>
    </row>
    <row r="13" spans="2:10">
      <c r="B13" s="7" t="s">
        <v>120</v>
      </c>
      <c r="C13" s="95" t="s">
        <v>48</v>
      </c>
      <c r="D13" s="7" t="s">
        <v>44</v>
      </c>
      <c r="E13" s="187">
        <v>0.87</v>
      </c>
      <c r="F13" s="91">
        <v>17250</v>
      </c>
      <c r="G13" s="137">
        <v>207000</v>
      </c>
      <c r="H13" s="130"/>
      <c r="I13" s="192">
        <f>G9+G19+G20+G21</f>
        <v>4202364.5999999996</v>
      </c>
    </row>
    <row r="14" spans="2:10">
      <c r="B14" s="7" t="s">
        <v>121</v>
      </c>
      <c r="C14" s="95" t="s">
        <v>47</v>
      </c>
      <c r="D14" s="7" t="s">
        <v>44</v>
      </c>
      <c r="E14" s="187">
        <f>F14/I9</f>
        <v>2.0231652420211419</v>
      </c>
      <c r="F14" s="91">
        <v>40000</v>
      </c>
      <c r="G14" s="137">
        <v>480000</v>
      </c>
      <c r="H14" s="130"/>
      <c r="I14" s="192">
        <f>G7-I13</f>
        <v>77661.480000000447</v>
      </c>
    </row>
    <row r="15" spans="2:10">
      <c r="B15" s="7" t="s">
        <v>122</v>
      </c>
      <c r="C15" s="95" t="s">
        <v>49</v>
      </c>
      <c r="D15" s="7" t="s">
        <v>44</v>
      </c>
      <c r="E15" s="187">
        <f>F15/I9</f>
        <v>1.5173739315158565</v>
      </c>
      <c r="F15" s="91">
        <v>30000</v>
      </c>
      <c r="G15" s="137">
        <v>360000</v>
      </c>
      <c r="H15" s="130"/>
    </row>
    <row r="16" spans="2:10">
      <c r="B16" s="7" t="s">
        <v>123</v>
      </c>
      <c r="C16" s="95" t="s">
        <v>50</v>
      </c>
      <c r="D16" s="7" t="s">
        <v>44</v>
      </c>
      <c r="E16" s="187">
        <v>1.52</v>
      </c>
      <c r="F16" s="91">
        <v>30000</v>
      </c>
      <c r="G16" s="137">
        <v>360000</v>
      </c>
      <c r="H16" s="130"/>
    </row>
    <row r="17" spans="2:9" ht="46.5" customHeight="1">
      <c r="B17" s="7" t="s">
        <v>124</v>
      </c>
      <c r="C17" s="98" t="s">
        <v>114</v>
      </c>
      <c r="D17" s="7" t="s">
        <v>44</v>
      </c>
      <c r="E17" s="187">
        <v>1.26</v>
      </c>
      <c r="F17" s="91">
        <v>25000</v>
      </c>
      <c r="G17" s="91">
        <v>300000</v>
      </c>
      <c r="H17" s="165" t="s">
        <v>128</v>
      </c>
      <c r="I17" s="166">
        <v>3003000</v>
      </c>
    </row>
    <row r="18" spans="2:9">
      <c r="B18" s="7"/>
      <c r="C18" s="168" t="s">
        <v>51</v>
      </c>
      <c r="D18" s="7"/>
      <c r="E18" s="187"/>
      <c r="F18" s="92">
        <v>32532</v>
      </c>
      <c r="G18" s="92">
        <v>390384</v>
      </c>
      <c r="H18" s="111" t="s">
        <v>80</v>
      </c>
      <c r="I18" s="127"/>
    </row>
    <row r="19" spans="2:9">
      <c r="B19" s="24" t="s">
        <v>125</v>
      </c>
      <c r="C19" s="93" t="s">
        <v>59</v>
      </c>
      <c r="D19" s="7" t="s">
        <v>44</v>
      </c>
      <c r="E19" s="187">
        <v>3.8</v>
      </c>
      <c r="F19" s="91">
        <v>75125.05</v>
      </c>
      <c r="G19" s="91">
        <v>901500.6</v>
      </c>
      <c r="H19" s="7"/>
      <c r="I19" s="127"/>
    </row>
    <row r="20" spans="2:9">
      <c r="B20" s="24" t="s">
        <v>126</v>
      </c>
      <c r="C20" s="93" t="s">
        <v>52</v>
      </c>
      <c r="D20" s="7" t="s">
        <v>44</v>
      </c>
      <c r="E20" s="187">
        <v>0.08</v>
      </c>
      <c r="F20" s="91">
        <v>1530</v>
      </c>
      <c r="G20" s="91">
        <v>18360</v>
      </c>
      <c r="H20" s="7"/>
      <c r="I20" s="166"/>
    </row>
    <row r="21" spans="2:9" ht="30.75" customHeight="1">
      <c r="B21" s="24" t="s">
        <v>9</v>
      </c>
      <c r="C21" s="129" t="s">
        <v>53</v>
      </c>
      <c r="D21" s="7" t="s">
        <v>44</v>
      </c>
      <c r="E21" s="187">
        <v>1.18</v>
      </c>
      <c r="F21" s="91">
        <v>23292</v>
      </c>
      <c r="G21" s="91">
        <v>279504</v>
      </c>
      <c r="H21" s="43" t="s">
        <v>129</v>
      </c>
      <c r="I21" s="126"/>
    </row>
    <row r="22" spans="2:9">
      <c r="B22" s="24"/>
      <c r="C22" s="94" t="s">
        <v>42</v>
      </c>
      <c r="D22" s="7"/>
      <c r="E22" s="187"/>
      <c r="F22" s="91"/>
      <c r="G22" s="91"/>
      <c r="H22" s="7"/>
    </row>
    <row r="23" spans="2:9">
      <c r="B23" s="24" t="s">
        <v>131</v>
      </c>
      <c r="C23" s="93" t="s">
        <v>190</v>
      </c>
      <c r="D23" s="7" t="s">
        <v>44</v>
      </c>
      <c r="E23" s="187">
        <v>0.08</v>
      </c>
      <c r="F23" s="91">
        <v>1400</v>
      </c>
      <c r="G23" s="91">
        <v>16800</v>
      </c>
      <c r="H23" s="7"/>
      <c r="I23" s="127"/>
    </row>
    <row r="24" spans="2:9">
      <c r="B24" s="24" t="s">
        <v>132</v>
      </c>
      <c r="C24" s="93" t="s">
        <v>54</v>
      </c>
      <c r="D24" s="7" t="s">
        <v>44</v>
      </c>
      <c r="E24" s="187">
        <f>F24/I9</f>
        <v>1.2644782762632138E-2</v>
      </c>
      <c r="F24" s="91">
        <v>250</v>
      </c>
      <c r="G24" s="91">
        <v>3000</v>
      </c>
      <c r="H24" s="7"/>
      <c r="I24" s="127"/>
    </row>
    <row r="25" spans="2:9" ht="29.25" customHeight="1">
      <c r="B25" s="7" t="s">
        <v>133</v>
      </c>
      <c r="C25" s="95" t="s">
        <v>55</v>
      </c>
      <c r="D25" s="43" t="s">
        <v>136</v>
      </c>
      <c r="E25" s="44">
        <f>F25/I9</f>
        <v>1.094633554195539</v>
      </c>
      <c r="F25" s="91">
        <v>21642</v>
      </c>
      <c r="G25" s="91">
        <v>259704</v>
      </c>
      <c r="H25" s="43" t="s">
        <v>130</v>
      </c>
      <c r="I25" s="127"/>
    </row>
    <row r="26" spans="2:9" ht="45" customHeight="1" thickBot="1">
      <c r="B26" s="96" t="s">
        <v>134</v>
      </c>
      <c r="C26" s="133" t="s">
        <v>56</v>
      </c>
      <c r="D26" s="46" t="s">
        <v>44</v>
      </c>
      <c r="E26" s="47">
        <v>0.32</v>
      </c>
      <c r="F26" s="131">
        <v>6472</v>
      </c>
      <c r="G26" s="131">
        <v>77661</v>
      </c>
      <c r="H26" s="7"/>
      <c r="I26" s="127"/>
    </row>
    <row r="27" spans="2:9" s="6" customFormat="1" ht="19.5" thickBot="1">
      <c r="B27" s="99"/>
      <c r="C27" s="134" t="s">
        <v>135</v>
      </c>
      <c r="D27" s="135"/>
      <c r="E27" s="135"/>
      <c r="F27" s="135"/>
      <c r="G27" s="36">
        <v>4280026.08</v>
      </c>
      <c r="H27" s="132"/>
    </row>
    <row r="28" spans="2:9">
      <c r="B28" s="1"/>
      <c r="C28" s="1"/>
      <c r="D28" s="1"/>
      <c r="E28" s="1"/>
      <c r="F28" s="1"/>
      <c r="G28" s="1"/>
      <c r="H28" s="1"/>
    </row>
    <row r="29" spans="2:9">
      <c r="B29" s="1"/>
      <c r="C29" s="1"/>
      <c r="D29" s="1"/>
      <c r="E29" s="1"/>
      <c r="F29" s="1"/>
      <c r="G29" s="1"/>
      <c r="H29" s="1"/>
    </row>
    <row r="30" spans="2:9" ht="15" customHeight="1"/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  <row r="48" spans="2:8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9" sqref="F19"/>
    </sheetView>
  </sheetViews>
  <sheetFormatPr defaultRowHeight="15"/>
  <cols>
    <col min="2" max="2" width="6.28515625" customWidth="1"/>
    <col min="3" max="3" width="50" customWidth="1"/>
    <col min="6" max="6" width="15.7109375" customWidth="1"/>
    <col min="7" max="7" width="17" customWidth="1"/>
    <col min="8" max="8" width="33.140625" customWidth="1"/>
    <col min="9" max="9" width="10.7109375" bestFit="1" customWidth="1"/>
  </cols>
  <sheetData>
    <row r="1" spans="1:10" ht="15.75" thickBot="1"/>
    <row r="2" spans="1:10" ht="19.5" thickBot="1">
      <c r="B2" s="215" t="s">
        <v>141</v>
      </c>
      <c r="C2" s="216"/>
      <c r="D2" s="216"/>
      <c r="E2" s="216"/>
      <c r="F2" s="216"/>
      <c r="G2" s="216"/>
      <c r="H2" s="217"/>
    </row>
    <row r="3" spans="1:10" ht="15.75" thickBot="1"/>
    <row r="4" spans="1:10" ht="44.25" thickBot="1">
      <c r="B4" s="142" t="s">
        <v>0</v>
      </c>
      <c r="C4" s="143" t="s">
        <v>32</v>
      </c>
      <c r="D4" s="143" t="s">
        <v>2</v>
      </c>
      <c r="E4" s="144" t="s">
        <v>115</v>
      </c>
      <c r="F4" s="143" t="s">
        <v>33</v>
      </c>
      <c r="G4" s="143" t="s">
        <v>34</v>
      </c>
      <c r="H4" s="118" t="s">
        <v>4</v>
      </c>
    </row>
    <row r="5" spans="1:10" ht="15.75" thickBot="1">
      <c r="B5" s="121">
        <v>1</v>
      </c>
      <c r="C5" s="123">
        <v>2</v>
      </c>
      <c r="D5" s="123">
        <v>3</v>
      </c>
      <c r="E5" s="145">
        <v>4</v>
      </c>
      <c r="F5" s="123">
        <v>5</v>
      </c>
      <c r="G5" s="123">
        <v>6</v>
      </c>
      <c r="H5" s="125">
        <v>7</v>
      </c>
    </row>
    <row r="6" spans="1:10" ht="15.75" thickBot="1">
      <c r="A6" s="6"/>
      <c r="B6" s="38"/>
      <c r="C6" s="38"/>
      <c r="D6" s="38"/>
      <c r="E6" s="140"/>
      <c r="F6" s="38"/>
      <c r="G6" s="38"/>
      <c r="H6" s="38"/>
    </row>
    <row r="7" spans="1:10">
      <c r="A7" s="6"/>
      <c r="B7" s="147" t="s">
        <v>37</v>
      </c>
      <c r="C7" s="148" t="s">
        <v>35</v>
      </c>
      <c r="D7" s="40" t="s">
        <v>36</v>
      </c>
      <c r="E7" s="203">
        <v>1.46</v>
      </c>
      <c r="F7" s="203">
        <v>28892.75</v>
      </c>
      <c r="G7" s="203">
        <v>346713</v>
      </c>
      <c r="H7" s="149"/>
      <c r="I7" s="155">
        <v>19771</v>
      </c>
      <c r="J7" s="154">
        <v>12</v>
      </c>
    </row>
    <row r="8" spans="1:10" ht="16.5" customHeight="1">
      <c r="B8" s="106" t="s">
        <v>116</v>
      </c>
      <c r="C8" s="7" t="s">
        <v>38</v>
      </c>
      <c r="D8" s="7" t="s">
        <v>39</v>
      </c>
      <c r="E8" s="195">
        <v>0.05</v>
      </c>
      <c r="F8" s="195">
        <v>983.33</v>
      </c>
      <c r="G8" s="195">
        <v>11800</v>
      </c>
      <c r="H8" s="110" t="s">
        <v>144</v>
      </c>
    </row>
    <row r="9" spans="1:10" ht="30">
      <c r="B9" s="146" t="s">
        <v>9</v>
      </c>
      <c r="C9" s="7" t="s">
        <v>57</v>
      </c>
      <c r="D9" s="7" t="s">
        <v>39</v>
      </c>
      <c r="E9" s="195"/>
      <c r="F9" s="195">
        <v>1191.67</v>
      </c>
      <c r="G9" s="195">
        <v>14300</v>
      </c>
      <c r="H9" s="110" t="s">
        <v>145</v>
      </c>
    </row>
    <row r="10" spans="1:10">
      <c r="B10" s="106" t="s">
        <v>134</v>
      </c>
      <c r="C10" s="7" t="s">
        <v>157</v>
      </c>
      <c r="D10" s="7" t="s">
        <v>39</v>
      </c>
      <c r="E10" s="195"/>
      <c r="F10" s="195">
        <v>2083.33</v>
      </c>
      <c r="G10" s="195">
        <v>25000</v>
      </c>
      <c r="H10" s="105"/>
    </row>
    <row r="11" spans="1:10" ht="15.75" thickBot="1">
      <c r="B11" s="106" t="s">
        <v>142</v>
      </c>
      <c r="C11" s="150" t="s">
        <v>178</v>
      </c>
      <c r="D11" s="150" t="s">
        <v>39</v>
      </c>
      <c r="E11" s="196"/>
      <c r="F11" s="196">
        <v>1500</v>
      </c>
      <c r="G11" s="196">
        <v>18000</v>
      </c>
      <c r="H11" s="60" t="s">
        <v>179</v>
      </c>
    </row>
    <row r="12" spans="1:10" ht="15.75" thickBot="1">
      <c r="B12" s="199"/>
      <c r="C12" s="200"/>
      <c r="D12" s="200"/>
      <c r="E12" s="201"/>
      <c r="F12" s="201"/>
      <c r="G12" s="201"/>
      <c r="H12" s="60"/>
    </row>
    <row r="13" spans="1:10" ht="30.75" thickBot="1">
      <c r="B13" s="58" t="s">
        <v>143</v>
      </c>
      <c r="C13" s="188" t="s">
        <v>175</v>
      </c>
      <c r="D13" s="59" t="s">
        <v>39</v>
      </c>
      <c r="E13" s="197"/>
      <c r="F13" s="197">
        <v>5000</v>
      </c>
      <c r="G13" s="197">
        <v>60000</v>
      </c>
      <c r="H13" s="60" t="s">
        <v>16</v>
      </c>
    </row>
    <row r="14" spans="1:10" ht="19.5" thickBot="1">
      <c r="C14" s="86" t="s">
        <v>135</v>
      </c>
      <c r="D14" s="87"/>
      <c r="E14" s="151">
        <v>1.46</v>
      </c>
      <c r="F14" s="151">
        <v>28892.75</v>
      </c>
      <c r="G14" s="152">
        <v>346713</v>
      </c>
    </row>
    <row r="17" spans="3:3">
      <c r="C17" t="s">
        <v>177</v>
      </c>
    </row>
  </sheetData>
  <mergeCells count="1">
    <mergeCell ref="B2:H2"/>
  </mergeCells>
  <pageMargins left="0.21" right="0.33" top="0.55000000000000004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G15" sqref="G15"/>
    </sheetView>
  </sheetViews>
  <sheetFormatPr defaultRowHeight="15"/>
  <cols>
    <col min="1" max="1" width="5.5703125" customWidth="1"/>
    <col min="2" max="2" width="7.140625" customWidth="1"/>
    <col min="3" max="3" width="37.42578125" customWidth="1"/>
    <col min="5" max="5" width="13.5703125" customWidth="1"/>
    <col min="6" max="6" width="16.28515625" customWidth="1"/>
    <col min="7" max="7" width="19.28515625" customWidth="1"/>
    <col min="8" max="8" width="54" customWidth="1"/>
  </cols>
  <sheetData>
    <row r="1" spans="1:9" ht="15.75" thickBot="1"/>
    <row r="2" spans="1:9" ht="19.5" thickBot="1">
      <c r="B2" s="230" t="s">
        <v>147</v>
      </c>
      <c r="C2" s="231"/>
      <c r="D2" s="231"/>
      <c r="E2" s="231"/>
      <c r="F2" s="231"/>
      <c r="G2" s="231"/>
      <c r="H2" s="232"/>
    </row>
    <row r="3" spans="1:9" ht="15.75" thickBot="1">
      <c r="B3" s="1"/>
      <c r="C3" s="1"/>
      <c r="D3" s="1"/>
      <c r="E3" s="1"/>
      <c r="F3" s="1"/>
      <c r="G3" s="1"/>
      <c r="H3" s="1"/>
    </row>
    <row r="4" spans="1:9" ht="30.75" customHeight="1" thickBot="1">
      <c r="B4" s="158" t="s">
        <v>0</v>
      </c>
      <c r="C4" s="141" t="s">
        <v>1</v>
      </c>
      <c r="D4" s="141" t="s">
        <v>2</v>
      </c>
      <c r="E4" s="141" t="s">
        <v>115</v>
      </c>
      <c r="F4" s="114" t="s">
        <v>33</v>
      </c>
      <c r="G4" s="114" t="s">
        <v>34</v>
      </c>
      <c r="H4" s="159" t="s">
        <v>4</v>
      </c>
    </row>
    <row r="5" spans="1:9" ht="15.75" thickBot="1">
      <c r="B5" s="121">
        <v>1</v>
      </c>
      <c r="C5" s="123">
        <v>2</v>
      </c>
      <c r="D5" s="123">
        <v>3</v>
      </c>
      <c r="E5" s="123">
        <v>4</v>
      </c>
      <c r="F5" s="123">
        <v>5</v>
      </c>
      <c r="G5" s="123">
        <v>6</v>
      </c>
      <c r="H5" s="125">
        <v>7</v>
      </c>
    </row>
    <row r="6" spans="1:9" ht="15.75" thickBot="1">
      <c r="A6" s="6"/>
      <c r="B6" s="15"/>
      <c r="C6" s="15"/>
      <c r="D6" s="15"/>
      <c r="E6" s="15"/>
      <c r="F6" s="15"/>
      <c r="G6" s="15"/>
      <c r="H6" s="15"/>
      <c r="I6" s="6"/>
    </row>
    <row r="7" spans="1:9">
      <c r="A7" s="6"/>
      <c r="B7" s="57" t="s">
        <v>148</v>
      </c>
      <c r="C7" s="40" t="s">
        <v>149</v>
      </c>
      <c r="D7" s="40" t="s">
        <v>5</v>
      </c>
      <c r="E7" s="202">
        <v>5.91</v>
      </c>
      <c r="F7" s="202">
        <v>116846.61</v>
      </c>
      <c r="G7" s="202">
        <v>1402159.32</v>
      </c>
      <c r="H7" s="42"/>
      <c r="I7" s="6"/>
    </row>
    <row r="8" spans="1:9" s="8" customFormat="1" ht="57" customHeight="1">
      <c r="B8" s="27" t="s">
        <v>116</v>
      </c>
      <c r="C8" s="160" t="s">
        <v>173</v>
      </c>
      <c r="D8" s="156"/>
      <c r="E8" s="178"/>
      <c r="F8" s="178"/>
      <c r="G8" s="179"/>
      <c r="H8" s="162" t="s">
        <v>184</v>
      </c>
    </row>
    <row r="9" spans="1:9" ht="60" customHeight="1">
      <c r="B9" s="27" t="s">
        <v>73</v>
      </c>
      <c r="C9" s="43" t="s">
        <v>159</v>
      </c>
      <c r="D9" s="7" t="s">
        <v>44</v>
      </c>
      <c r="E9" s="178">
        <v>2.5299999999999998</v>
      </c>
      <c r="F9" s="178">
        <v>500000</v>
      </c>
      <c r="G9" s="195">
        <v>600000</v>
      </c>
      <c r="H9" s="162" t="s">
        <v>160</v>
      </c>
    </row>
    <row r="10" spans="1:9" ht="60" customHeight="1">
      <c r="B10" s="161" t="s">
        <v>75</v>
      </c>
      <c r="C10" s="191" t="s">
        <v>181</v>
      </c>
      <c r="D10" s="7"/>
      <c r="E10" s="180"/>
      <c r="F10" s="180"/>
      <c r="G10" s="181"/>
      <c r="H10" s="183" t="s">
        <v>180</v>
      </c>
    </row>
    <row r="11" spans="1:9" ht="62.25" customHeight="1">
      <c r="B11" s="161" t="s">
        <v>182</v>
      </c>
      <c r="C11" s="191" t="s">
        <v>176</v>
      </c>
      <c r="D11" s="7" t="s">
        <v>44</v>
      </c>
      <c r="E11" s="180"/>
      <c r="F11" s="180"/>
      <c r="G11" s="181"/>
      <c r="H11" s="169" t="s">
        <v>185</v>
      </c>
    </row>
    <row r="12" spans="1:9" ht="45.75" thickBot="1">
      <c r="B12" s="28" t="s">
        <v>183</v>
      </c>
      <c r="C12" s="59" t="s">
        <v>150</v>
      </c>
      <c r="D12" s="59" t="s">
        <v>5</v>
      </c>
      <c r="E12" s="182">
        <v>3.38</v>
      </c>
      <c r="F12" s="182">
        <v>66846.61</v>
      </c>
      <c r="G12" s="197">
        <v>802159.32</v>
      </c>
      <c r="H12" s="163" t="s">
        <v>158</v>
      </c>
    </row>
    <row r="13" spans="1:9" ht="19.5" thickBot="1">
      <c r="B13" s="15"/>
      <c r="C13" s="157" t="s">
        <v>58</v>
      </c>
      <c r="D13" s="88"/>
      <c r="E13" s="164">
        <v>5.91</v>
      </c>
      <c r="F13" s="164">
        <v>11846.61</v>
      </c>
      <c r="G13" s="89">
        <v>1402159.32</v>
      </c>
      <c r="H13" s="15"/>
    </row>
    <row r="14" spans="1:9">
      <c r="B14" s="15"/>
      <c r="C14" s="15"/>
      <c r="D14" s="15"/>
      <c r="E14" s="15"/>
      <c r="F14" s="15"/>
      <c r="G14" s="15"/>
      <c r="H14" s="15"/>
    </row>
    <row r="15" spans="1:9">
      <c r="B15" s="1"/>
      <c r="C15" s="1"/>
      <c r="D15" s="1"/>
      <c r="E15" s="1"/>
      <c r="F15" s="170"/>
      <c r="G15" s="15"/>
      <c r="H15" s="1"/>
    </row>
    <row r="16" spans="1:9">
      <c r="B16" s="1"/>
      <c r="C16" s="1"/>
      <c r="D16" s="1"/>
      <c r="E16" s="1"/>
      <c r="F16" s="170"/>
      <c r="G16" s="15"/>
      <c r="H16" s="1"/>
    </row>
    <row r="17" spans="6:7">
      <c r="F17" s="170"/>
      <c r="G17" s="6"/>
    </row>
    <row r="18" spans="6:7">
      <c r="F18" s="170"/>
      <c r="G18" s="6"/>
    </row>
    <row r="19" spans="6:7">
      <c r="F19" s="170"/>
      <c r="G19" s="6"/>
    </row>
    <row r="20" spans="6:7">
      <c r="F20" s="170"/>
      <c r="G20" s="6"/>
    </row>
    <row r="21" spans="6:7">
      <c r="F21" s="170"/>
      <c r="G21" s="6"/>
    </row>
    <row r="22" spans="6:7">
      <c r="F22" s="170"/>
      <c r="G22" s="6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Расходы (управление)</vt:lpstr>
      <vt:lpstr>Расходы (благоустройство)</vt:lpstr>
      <vt:lpstr>Расходы (текущий ремонт)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2018-12-07T16:01:32Z</dcterms:modified>
</cp:coreProperties>
</file>